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635" windowHeight="6975" activeTab="1"/>
  </bookViews>
  <sheets>
    <sheet name="Suspension" sheetId="1" r:id="rId1"/>
    <sheet name="Leaning" sheetId="2" r:id="rId2"/>
  </sheets>
  <definedNames/>
  <calcPr fullCalcOnLoad="1"/>
</workbook>
</file>

<file path=xl/sharedStrings.xml><?xml version="1.0" encoding="utf-8"?>
<sst xmlns="http://schemas.openxmlformats.org/spreadsheetml/2006/main" count="94" uniqueCount="77">
  <si>
    <t>D</t>
  </si>
  <si>
    <t>DE</t>
  </si>
  <si>
    <t>Nomenclature</t>
  </si>
  <si>
    <t>Sample Values</t>
  </si>
  <si>
    <t>This is an illustration of what happens when a bike wheel hits a bump.</t>
  </si>
  <si>
    <t>This is a start point for the calculation of the effect of offset axle suspension.</t>
  </si>
  <si>
    <t>As a wheel approaches a bump of height "h", it moves from position y to z.</t>
  </si>
  <si>
    <t>This shows an offset axle suspension setup before and at the end of the same size bump.</t>
  </si>
  <si>
    <t>Calculation</t>
  </si>
  <si>
    <t>h</t>
  </si>
  <si>
    <t>x</t>
  </si>
  <si>
    <t>h/x</t>
  </si>
  <si>
    <t>So now we have a rate of rise over a bump that is half that of the single wheel.</t>
  </si>
  <si>
    <t>We are used to the feel of an unsuspended bike and its possible to rate</t>
  </si>
  <si>
    <t>the suspension of a bike in terms of its wheel diameter.</t>
  </si>
  <si>
    <t>Derivation</t>
  </si>
  <si>
    <t>The trike frame is mounted on the bottom bracket (small circle)</t>
  </si>
  <si>
    <r>
      <t>R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= x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+(R-h)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= x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+R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-2Rh + h</t>
    </r>
    <r>
      <rPr>
        <vertAlign val="superscript"/>
        <sz val="10"/>
        <rFont val="Arial"/>
        <family val="2"/>
      </rPr>
      <t>2</t>
    </r>
  </si>
  <si>
    <t xml:space="preserve">Note that this calculation only takes into account the rate of rise </t>
  </si>
  <si>
    <t>The amplitude of rise is also halved.</t>
  </si>
  <si>
    <t>Angle A = atan (h/2x)</t>
  </si>
  <si>
    <r>
      <t>and z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= h2 +(2x)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or z = (h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+(2x)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0.5</t>
    </r>
  </si>
  <si>
    <t>and REsinA = z/2</t>
  </si>
  <si>
    <r>
      <t>so DE = 2RE = (h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+(2x)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0.5</t>
    </r>
    <r>
      <rPr>
        <sz val="10"/>
        <rFont val="Arial"/>
        <family val="0"/>
      </rPr>
      <t>/sin(atan(h/2x))</t>
    </r>
  </si>
  <si>
    <t>To a very close approximation, the rider feels half the height rise over the same distance,</t>
  </si>
  <si>
    <t>when compared to an unsuspended wheel</t>
  </si>
  <si>
    <t>This shows a calculation of the "effective diameter" of the wheel which</t>
  </si>
  <si>
    <t xml:space="preserve"> produces the same rate of rise as the offset axle suspension shown above. </t>
  </si>
  <si>
    <t xml:space="preserve"> In this case it is very large and about 4 times as big as the original 500mm wheel.</t>
  </si>
  <si>
    <r>
      <t>Removing R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, we get 0 = x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- 2Rh + h</t>
    </r>
    <r>
      <rPr>
        <vertAlign val="superscript"/>
        <sz val="10"/>
        <rFont val="Arial"/>
        <family val="2"/>
      </rPr>
      <t>2</t>
    </r>
  </si>
  <si>
    <t>The angle of the rear bottom bracket to the ground is the combination of the</t>
  </si>
  <si>
    <t>camber on the road and the leaning of the trike.</t>
  </si>
  <si>
    <t>From the conventional letter for pedal spacing, Q is the distance between rear</t>
  </si>
  <si>
    <t>wheel centres in the bottom bracket axle direction.</t>
  </si>
  <si>
    <t>P is the pedal radius</t>
  </si>
  <si>
    <t>B is the distance between wheel centres as projected onto the road surface</t>
  </si>
  <si>
    <t>To minimise wheel scrubbing, "B" should be minimised.</t>
  </si>
  <si>
    <t>The 2 ways to achieve this are:</t>
  </si>
  <si>
    <t>* Small "P", relevant for all situations.</t>
  </si>
  <si>
    <t>* Large "Q" and Large "A", more relevant when tilting in corners.</t>
  </si>
  <si>
    <t>The start of the rise is distance "x" away from the bump.</t>
  </si>
  <si>
    <t>Bumps on standard wheels</t>
  </si>
  <si>
    <t>although in practice this only happens instantaneously and when riding in a straight line.</t>
  </si>
  <si>
    <t>Its easier to work out the maths if the rear bottom bracket is shown as horizontal</t>
  </si>
  <si>
    <t>C is the angle of the rear wheel axes relative to the road</t>
  </si>
  <si>
    <r>
      <t>h = Q (tanC) and h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+B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= (2P)</t>
    </r>
    <r>
      <rPr>
        <vertAlign val="superscript"/>
        <sz val="10"/>
        <rFont val="Arial"/>
        <family val="2"/>
      </rPr>
      <t>2</t>
    </r>
  </si>
  <si>
    <r>
      <t>So  h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= (2P)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-B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or  h= ((2P)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-B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0.5</t>
    </r>
  </si>
  <si>
    <r>
      <t>So we have h = Q (tanC) = ((2P)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-B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0.5</t>
    </r>
    <r>
      <rPr>
        <sz val="10"/>
        <rFont val="Arial"/>
        <family val="0"/>
      </rPr>
      <t xml:space="preserve"> or   Q (tanC) = ((2P)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-B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0.5</t>
    </r>
  </si>
  <si>
    <r>
      <t>Squaring both sides,  Q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(tan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C) = (2P)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-B</t>
    </r>
    <r>
      <rPr>
        <vertAlign val="superscript"/>
        <sz val="10"/>
        <rFont val="Arial"/>
        <family val="2"/>
      </rPr>
      <t>2</t>
    </r>
  </si>
  <si>
    <r>
      <t>So B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=  (2P)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-Q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(tan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C), or B =  ((2P)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-Q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(tan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C))</t>
    </r>
    <r>
      <rPr>
        <vertAlign val="superscript"/>
        <sz val="10"/>
        <rFont val="Arial"/>
        <family val="2"/>
      </rPr>
      <t>0.5</t>
    </r>
  </si>
  <si>
    <t>Q</t>
  </si>
  <si>
    <t>P</t>
  </si>
  <si>
    <t>B</t>
  </si>
  <si>
    <t>C deg</t>
  </si>
  <si>
    <t>Special Case, "Maximum Tilt on 3 wheels"</t>
  </si>
  <si>
    <r>
      <t>From the above, B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=  (2P)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-Q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(tan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C)</t>
    </r>
  </si>
  <si>
    <t>so for B = 0, 2P = Q tan C</t>
  </si>
  <si>
    <t>or C = atan (2P/Q)</t>
  </si>
  <si>
    <t>C rad</t>
  </si>
  <si>
    <t>Further Scope</t>
  </si>
  <si>
    <t>S. Alexander Petraj has used this configuration on his trike and reports good results.</t>
  </si>
  <si>
    <t>* should have interesting effects on the trike's stability and handling.</t>
  </si>
  <si>
    <t>Suspension effects</t>
  </si>
  <si>
    <t>h is the height distance between rear wheels when the wheel axes are horizontal</t>
  </si>
  <si>
    <t>The above calculations assume the cranks which mount the front wheels are diametrically opposed.  This doesn't have to be the case and mounting cranks and wheels at (say) a 90 degree angle to each other</t>
  </si>
  <si>
    <r>
      <t>* has the immediate effect of reducing the effective crank axle length by a factor of 1 / 2</t>
    </r>
    <r>
      <rPr>
        <vertAlign val="superscript"/>
        <sz val="10"/>
        <rFont val="Arial"/>
        <family val="2"/>
      </rPr>
      <t>0.5</t>
    </r>
  </si>
  <si>
    <t xml:space="preserve">   Appendix 1: Combined Effect of Cambered Road &amp; Leaning in Corners</t>
  </si>
  <si>
    <t>Bumps on pedal axle rear suspension</t>
  </si>
  <si>
    <r>
      <t>or x = (Dh-h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0.5</t>
    </r>
  </si>
  <si>
    <t>Equivalent Wheel Size Calculation</t>
  </si>
  <si>
    <t>iLean trikes can reach a point of "maximum trike tilt" when the rear cranks are vertical.</t>
  </si>
  <si>
    <t>When does that happen?</t>
  </si>
  <si>
    <t>What happens after that?</t>
  </si>
  <si>
    <t xml:space="preserve">Depending on the trike geometry, speed and turn radius, </t>
  </si>
  <si>
    <t>* If Q is wide, the trike stays put, it doesn't tip, it just can't lean at a greater angle.</t>
  </si>
  <si>
    <t xml:space="preserve">* All the weight of the back of the trike can rest on the inside wheel and the trike runs on </t>
  </si>
  <si>
    <t>2 wheels, ie the front and inside wheel contact the ground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</si>
</sst>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8</xdr:col>
      <xdr:colOff>142875</xdr:colOff>
      <xdr:row>16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19125"/>
          <a:ext cx="4410075" cy="2171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9525</xdr:rowOff>
    </xdr:from>
    <xdr:to>
      <xdr:col>8</xdr:col>
      <xdr:colOff>66675</xdr:colOff>
      <xdr:row>48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5905500"/>
          <a:ext cx="4333875" cy="2133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8</xdr:col>
      <xdr:colOff>38100</xdr:colOff>
      <xdr:row>78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10144125"/>
          <a:ext cx="4305300" cy="2819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7</xdr:col>
      <xdr:colOff>447675</xdr:colOff>
      <xdr:row>17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23875"/>
          <a:ext cx="4362450" cy="2419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66675</xdr:rowOff>
    </xdr:from>
    <xdr:to>
      <xdr:col>5</xdr:col>
      <xdr:colOff>571500</xdr:colOff>
      <xdr:row>60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7486650"/>
          <a:ext cx="3267075" cy="2362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152400</xdr:colOff>
      <xdr:row>74</xdr:row>
      <xdr:rowOff>0</xdr:rowOff>
    </xdr:from>
    <xdr:to>
      <xdr:col>8</xdr:col>
      <xdr:colOff>552450</xdr:colOff>
      <xdr:row>79</xdr:row>
      <xdr:rowOff>295275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14675" y="12134850"/>
          <a:ext cx="2228850" cy="2305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97"/>
  <sheetViews>
    <sheetView workbookViewId="0" topLeftCell="A67">
      <selection activeCell="B62" sqref="B62"/>
    </sheetView>
  </sheetViews>
  <sheetFormatPr defaultColWidth="9.140625" defaultRowHeight="12.75"/>
  <cols>
    <col min="1" max="1" width="2.57421875" style="0" customWidth="1"/>
  </cols>
  <sheetData>
    <row r="2" ht="20.25">
      <c r="B2" s="5" t="s">
        <v>62</v>
      </c>
    </row>
    <row r="3" ht="15.75">
      <c r="B3" s="2" t="s">
        <v>41</v>
      </c>
    </row>
    <row r="18" spans="3:6" ht="12.75">
      <c r="C18" t="s">
        <v>2</v>
      </c>
      <c r="F18" t="s">
        <v>3</v>
      </c>
    </row>
    <row r="20" ht="12.75">
      <c r="B20" t="s">
        <v>4</v>
      </c>
    </row>
    <row r="21" ht="12.75">
      <c r="B21" t="s">
        <v>5</v>
      </c>
    </row>
    <row r="23" ht="12.75">
      <c r="B23" t="s">
        <v>6</v>
      </c>
    </row>
    <row r="24" ht="12.75">
      <c r="B24" t="s">
        <v>40</v>
      </c>
    </row>
    <row r="26" ht="12.75">
      <c r="B26" s="1" t="s">
        <v>15</v>
      </c>
    </row>
    <row r="27" ht="14.25">
      <c r="B27" t="s">
        <v>17</v>
      </c>
    </row>
    <row r="28" ht="14.25">
      <c r="B28" t="s">
        <v>29</v>
      </c>
    </row>
    <row r="29" ht="14.25">
      <c r="B29" s="3" t="s">
        <v>68</v>
      </c>
    </row>
    <row r="30" ht="12.75">
      <c r="B30" s="1" t="s">
        <v>8</v>
      </c>
    </row>
    <row r="31" spans="2:5" ht="12.75">
      <c r="B31" t="s">
        <v>9</v>
      </c>
      <c r="C31" t="s">
        <v>0</v>
      </c>
      <c r="D31" t="s">
        <v>10</v>
      </c>
      <c r="E31" t="s">
        <v>11</v>
      </c>
    </row>
    <row r="32" spans="2:5" ht="12.75">
      <c r="B32">
        <v>30</v>
      </c>
      <c r="C32">
        <v>500</v>
      </c>
      <c r="D32">
        <f>(B32*C32-B32^2)^0.5</f>
        <v>118.74342087037917</v>
      </c>
      <c r="E32">
        <f>B32/D32</f>
        <v>0.2526455763199557</v>
      </c>
    </row>
    <row r="33" spans="2:5" ht="12.75">
      <c r="B33">
        <v>30</v>
      </c>
      <c r="C33">
        <v>400</v>
      </c>
      <c r="D33">
        <f>(B33*C33-B33^2)^0.5</f>
        <v>105.35653752852738</v>
      </c>
      <c r="E33">
        <f>B33/D33</f>
        <v>0.2847473987257497</v>
      </c>
    </row>
    <row r="35" ht="15.75">
      <c r="B35" s="2" t="s">
        <v>67</v>
      </c>
    </row>
    <row r="49" spans="3:6" ht="12.75">
      <c r="C49" t="s">
        <v>2</v>
      </c>
      <c r="F49" t="s">
        <v>3</v>
      </c>
    </row>
    <row r="52" ht="12.75">
      <c r="B52" t="s">
        <v>7</v>
      </c>
    </row>
    <row r="53" ht="12.75">
      <c r="B53" t="s">
        <v>16</v>
      </c>
    </row>
    <row r="54" ht="12.75">
      <c r="B54" t="s">
        <v>24</v>
      </c>
    </row>
    <row r="55" ht="12.75">
      <c r="B55" t="s">
        <v>25</v>
      </c>
    </row>
    <row r="57" ht="12.75">
      <c r="B57" t="s">
        <v>12</v>
      </c>
    </row>
    <row r="58" ht="12.75">
      <c r="B58" t="s">
        <v>13</v>
      </c>
    </row>
    <row r="59" ht="12.75">
      <c r="B59" t="s">
        <v>14</v>
      </c>
    </row>
    <row r="61" ht="15.75">
      <c r="B61" s="2" t="s">
        <v>69</v>
      </c>
    </row>
    <row r="80" spans="3:6" ht="12.75">
      <c r="C80" t="s">
        <v>2</v>
      </c>
      <c r="F80" t="s">
        <v>3</v>
      </c>
    </row>
    <row r="83" ht="12.75">
      <c r="B83" t="s">
        <v>26</v>
      </c>
    </row>
    <row r="84" ht="12.75">
      <c r="B84" t="s">
        <v>27</v>
      </c>
    </row>
    <row r="85" ht="12.75">
      <c r="B85" t="s">
        <v>28</v>
      </c>
    </row>
    <row r="86" ht="12.75">
      <c r="B86" t="s">
        <v>18</v>
      </c>
    </row>
    <row r="87" ht="12.75">
      <c r="B87" t="s">
        <v>19</v>
      </c>
    </row>
    <row r="89" ht="12.75">
      <c r="B89" s="1" t="s">
        <v>15</v>
      </c>
    </row>
    <row r="90" ht="12.75">
      <c r="B90" t="s">
        <v>20</v>
      </c>
    </row>
    <row r="91" ht="14.25">
      <c r="B91" t="s">
        <v>21</v>
      </c>
    </row>
    <row r="92" ht="12.75">
      <c r="B92" t="s">
        <v>22</v>
      </c>
    </row>
    <row r="93" ht="14.25">
      <c r="B93" t="s">
        <v>23</v>
      </c>
    </row>
    <row r="94" ht="12.75">
      <c r="B94" s="1" t="s">
        <v>8</v>
      </c>
    </row>
    <row r="95" spans="2:4" ht="12.75">
      <c r="B95" t="s">
        <v>9</v>
      </c>
      <c r="C95" t="s">
        <v>10</v>
      </c>
      <c r="D95" t="s">
        <v>1</v>
      </c>
    </row>
    <row r="96" spans="2:4" ht="12.75">
      <c r="B96">
        <v>30</v>
      </c>
      <c r="C96">
        <v>118.74</v>
      </c>
      <c r="D96">
        <f>(B96^2+(C96*2)^2)^0.5/SIN(ATAN(B96/(2*C96)))</f>
        <v>1909.8916799999997</v>
      </c>
    </row>
    <row r="97" spans="2:4" ht="12.75">
      <c r="B97">
        <v>30</v>
      </c>
      <c r="C97">
        <v>105.35</v>
      </c>
      <c r="D97">
        <f>(B97^2+(C97*2)^2)^0.5/SIN(ATAN(B97/(2*C97)))</f>
        <v>1509.8163333333332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2"/>
  <sheetViews>
    <sheetView tabSelected="1" zoomScale="85" zoomScaleNormal="85" workbookViewId="0" topLeftCell="A42">
      <selection activeCell="I51" sqref="I51"/>
    </sheetView>
  </sheetViews>
  <sheetFormatPr defaultColWidth="9.140625" defaultRowHeight="12.75"/>
  <cols>
    <col min="1" max="1" width="4.00390625" style="0" customWidth="1"/>
    <col min="2" max="2" width="13.00390625" style="0" customWidth="1"/>
    <col min="9" max="9" width="13.7109375" style="0" customWidth="1"/>
    <col min="10" max="10" width="11.421875" style="0" customWidth="1"/>
  </cols>
  <sheetData>
    <row r="2" ht="15.75">
      <c r="A2" s="2" t="s">
        <v>66</v>
      </c>
    </row>
    <row r="21" ht="12.75">
      <c r="B21" t="s">
        <v>30</v>
      </c>
    </row>
    <row r="22" ht="12.75">
      <c r="B22" t="s">
        <v>31</v>
      </c>
    </row>
    <row r="23" ht="12.75">
      <c r="B23" s="3" t="s">
        <v>43</v>
      </c>
    </row>
    <row r="24" ht="12.75">
      <c r="B24" t="s">
        <v>42</v>
      </c>
    </row>
    <row r="26" ht="12.75">
      <c r="B26" s="1" t="s">
        <v>2</v>
      </c>
    </row>
    <row r="27" ht="12.75">
      <c r="B27" t="s">
        <v>32</v>
      </c>
    </row>
    <row r="28" ht="12.75">
      <c r="B28" t="s">
        <v>33</v>
      </c>
    </row>
    <row r="29" ht="12.75">
      <c r="B29" t="s">
        <v>34</v>
      </c>
    </row>
    <row r="30" ht="12.75">
      <c r="B30" t="s">
        <v>35</v>
      </c>
    </row>
    <row r="31" ht="12.75">
      <c r="B31" t="s">
        <v>44</v>
      </c>
    </row>
    <row r="32" ht="12.75">
      <c r="B32" t="s">
        <v>63</v>
      </c>
    </row>
    <row r="34" ht="12.75">
      <c r="B34" s="1" t="s">
        <v>15</v>
      </c>
    </row>
    <row r="35" ht="14.25">
      <c r="B35" t="s">
        <v>45</v>
      </c>
    </row>
    <row r="36" ht="14.25">
      <c r="B36" t="s">
        <v>46</v>
      </c>
    </row>
    <row r="37" ht="14.25">
      <c r="B37" t="s">
        <v>47</v>
      </c>
    </row>
    <row r="38" ht="14.25">
      <c r="B38" t="s">
        <v>48</v>
      </c>
    </row>
    <row r="39" ht="14.25">
      <c r="B39" t="s">
        <v>49</v>
      </c>
    </row>
    <row r="41" ht="12.75">
      <c r="B41" s="1" t="s">
        <v>8</v>
      </c>
    </row>
    <row r="42" spans="2:6" ht="12.75">
      <c r="B42" t="s">
        <v>50</v>
      </c>
      <c r="C42" t="s">
        <v>53</v>
      </c>
      <c r="D42" t="s">
        <v>58</v>
      </c>
      <c r="E42" t="s">
        <v>51</v>
      </c>
      <c r="F42" t="s">
        <v>52</v>
      </c>
    </row>
    <row r="43" spans="2:6" ht="12.75">
      <c r="B43">
        <v>300</v>
      </c>
      <c r="C43">
        <v>11.31</v>
      </c>
      <c r="D43">
        <f>(C43*PI())/180</f>
        <v>0.19739673840055869</v>
      </c>
      <c r="E43">
        <v>170</v>
      </c>
      <c r="F43">
        <f>((E43*2)^2-(B43*TAN(D43))^2)^0.5</f>
        <v>334.66394468917173</v>
      </c>
    </row>
    <row r="45" ht="12.75">
      <c r="B45" s="1" t="s">
        <v>54</v>
      </c>
    </row>
    <row r="54" ht="12.75">
      <c r="B54" s="1" t="s">
        <v>2</v>
      </c>
    </row>
    <row r="55" ht="12.75">
      <c r="B55" t="s">
        <v>36</v>
      </c>
    </row>
    <row r="56" ht="12.75">
      <c r="B56" t="s">
        <v>37</v>
      </c>
    </row>
    <row r="57" ht="12.75">
      <c r="B57" t="s">
        <v>38</v>
      </c>
    </row>
    <row r="58" ht="12.75">
      <c r="B58" t="s">
        <v>39</v>
      </c>
    </row>
    <row r="62" ht="12.75">
      <c r="B62" t="s">
        <v>70</v>
      </c>
    </row>
    <row r="63" ht="12.75">
      <c r="B63" s="1" t="s">
        <v>71</v>
      </c>
    </row>
    <row r="64" spans="2:6" ht="14.25">
      <c r="B64" t="s">
        <v>55</v>
      </c>
      <c r="F64" t="s">
        <v>56</v>
      </c>
    </row>
    <row r="65" ht="12.75">
      <c r="B65" t="s">
        <v>57</v>
      </c>
    </row>
    <row r="66" ht="12.75">
      <c r="B66" s="1" t="s">
        <v>8</v>
      </c>
    </row>
    <row r="67" spans="2:5" ht="12.75">
      <c r="B67" t="s">
        <v>51</v>
      </c>
      <c r="C67" t="s">
        <v>50</v>
      </c>
      <c r="D67" t="s">
        <v>58</v>
      </c>
      <c r="E67" t="s">
        <v>53</v>
      </c>
    </row>
    <row r="68" spans="2:5" ht="12.75">
      <c r="B68">
        <v>170</v>
      </c>
      <c r="C68">
        <v>300</v>
      </c>
      <c r="D68">
        <f>ATAN((2*B68)/C68)</f>
        <v>0.8478169733934057</v>
      </c>
      <c r="E68">
        <f>(D68*180)/PI()</f>
        <v>48.57633437499736</v>
      </c>
    </row>
    <row r="69" ht="12.75">
      <c r="B69" s="1" t="s">
        <v>72</v>
      </c>
    </row>
    <row r="70" ht="12.75">
      <c r="B70" t="s">
        <v>73</v>
      </c>
    </row>
    <row r="71" ht="12.75">
      <c r="B71" t="s">
        <v>75</v>
      </c>
    </row>
    <row r="72" ht="12.75">
      <c r="B72" t="s">
        <v>76</v>
      </c>
    </row>
    <row r="73" ht="12.75">
      <c r="B73" t="s">
        <v>74</v>
      </c>
    </row>
    <row r="75" ht="12.75">
      <c r="B75" s="1" t="s">
        <v>59</v>
      </c>
    </row>
    <row r="76" spans="2:7" ht="66" customHeight="1">
      <c r="B76" s="7" t="s">
        <v>64</v>
      </c>
      <c r="C76" s="7"/>
      <c r="D76" s="7"/>
      <c r="E76" s="7"/>
      <c r="F76" s="4"/>
      <c r="G76" s="4"/>
    </row>
    <row r="77" spans="2:7" ht="37.5" customHeight="1">
      <c r="B77" s="7" t="s">
        <v>61</v>
      </c>
      <c r="C77" s="7"/>
      <c r="D77" s="7"/>
      <c r="E77" s="7"/>
      <c r="F77" s="4"/>
      <c r="G77" s="4"/>
    </row>
    <row r="78" spans="2:7" ht="29.25" customHeight="1">
      <c r="B78" s="7" t="s">
        <v>65</v>
      </c>
      <c r="C78" s="7"/>
      <c r="D78" s="7"/>
      <c r="E78" s="7"/>
      <c r="F78" s="4"/>
      <c r="G78" s="4"/>
    </row>
    <row r="80" spans="2:5" ht="24.75" customHeight="1">
      <c r="B80" s="6" t="s">
        <v>60</v>
      </c>
      <c r="C80" s="6"/>
      <c r="D80" s="6"/>
      <c r="E80" s="6"/>
    </row>
    <row r="82" ht="12.75">
      <c r="B82" s="1"/>
    </row>
  </sheetData>
  <mergeCells count="4">
    <mergeCell ref="B80:E80"/>
    <mergeCell ref="B76:E76"/>
    <mergeCell ref="B77:E77"/>
    <mergeCell ref="B78:E78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Typing 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Nurse</dc:creator>
  <cp:keywords/>
  <dc:description/>
  <cp:lastModifiedBy>Steve Nurse</cp:lastModifiedBy>
  <cp:lastPrinted>2013-10-12T11:18:12Z</cp:lastPrinted>
  <dcterms:created xsi:type="dcterms:W3CDTF">2013-09-06T12:38:18Z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